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Owner\Documents\Haiti.MigaPonti\Haiti.SulPosto\Pont.5\"/>
    </mc:Choice>
  </mc:AlternateContent>
  <xr:revisionPtr revIDLastSave="0" documentId="13_ncr:1_{75825874-60DB-48E1-8102-C563C621B5C8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1 strato terreno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I30" i="1"/>
  <c r="D42" i="1" s="1"/>
  <c r="J30" i="1"/>
  <c r="I34" i="1"/>
  <c r="K34" i="1"/>
  <c r="K37" i="1" s="1"/>
  <c r="D41" i="1" s="1"/>
  <c r="I35" i="1"/>
  <c r="K35" i="1"/>
  <c r="I36" i="1"/>
  <c r="D43" i="1"/>
  <c r="D45" i="1"/>
  <c r="I37" i="1" l="1"/>
  <c r="D40" i="1" s="1"/>
  <c r="D49" i="1"/>
  <c r="F49" i="1" s="1"/>
  <c r="D50" i="1"/>
  <c r="F50" i="1" s="1"/>
  <c r="I56" i="1"/>
  <c r="D47" i="1"/>
  <c r="F51" i="1" l="1"/>
  <c r="D51" i="1"/>
  <c r="J53" i="1"/>
  <c r="L51" i="1"/>
  <c r="K49" i="1"/>
  <c r="K50" i="1"/>
  <c r="G56" i="1" l="1"/>
  <c r="K56" i="1" s="1"/>
  <c r="N56" i="1" s="1"/>
  <c r="M53" i="1"/>
</calcChain>
</file>

<file path=xl/sharedStrings.xml><?xml version="1.0" encoding="utf-8"?>
<sst xmlns="http://schemas.openxmlformats.org/spreadsheetml/2006/main" count="168" uniqueCount="133">
  <si>
    <t>Poids du pieu</t>
  </si>
  <si>
    <t>Pousse résistante latérale global des terres sur le pieu</t>
  </si>
  <si>
    <t>h</t>
  </si>
  <si>
    <r>
      <t>W</t>
    </r>
    <r>
      <rPr>
        <vertAlign val="subscript"/>
        <sz val="11"/>
        <color theme="1"/>
        <rFont val="Calibri"/>
        <family val="2"/>
        <scheme val="minor"/>
      </rPr>
      <t>P</t>
    </r>
  </si>
  <si>
    <t>ω</t>
  </si>
  <si>
    <t>m</t>
  </si>
  <si>
    <t>ɣ</t>
  </si>
  <si>
    <r>
      <t>kN/m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</si>
  <si>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</si>
  <si>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>ϕ</t>
  </si>
  <si>
    <t>°</t>
  </si>
  <si>
    <t>poids spécifique de la terre</t>
  </si>
  <si>
    <t xml:space="preserve"> p</t>
  </si>
  <si>
    <t>charge vertical limite du pieu</t>
  </si>
  <si>
    <t>kN</t>
  </si>
  <si>
    <t>---&gt;</t>
  </si>
  <si>
    <t>tonn</t>
  </si>
  <si>
    <t>kg         --&gt;</t>
  </si>
  <si>
    <t>=</t>
  </si>
  <si>
    <t>/</t>
  </si>
  <si>
    <t>----&gt;</t>
  </si>
  <si>
    <r>
      <t>kN/m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</si>
  <si>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σ</t>
    </r>
    <r>
      <rPr>
        <b/>
        <vertAlign val="subscript"/>
        <sz val="12"/>
        <color theme="1"/>
        <rFont val="Calibri"/>
        <family val="2"/>
      </rPr>
      <t>b</t>
    </r>
  </si>
  <si>
    <r>
      <t>R</t>
    </r>
    <r>
      <rPr>
        <vertAlign val="subscript"/>
        <sz val="11"/>
        <color theme="1"/>
        <rFont val="Calibri"/>
        <family val="2"/>
        <scheme val="minor"/>
      </rPr>
      <t>a</t>
    </r>
  </si>
  <si>
    <r>
      <t>R</t>
    </r>
    <r>
      <rPr>
        <vertAlign val="subscript"/>
        <sz val="11"/>
        <color theme="1"/>
        <rFont val="Calibri"/>
        <family val="2"/>
        <scheme val="minor"/>
      </rPr>
      <t>b</t>
    </r>
  </si>
  <si>
    <t>f</t>
  </si>
  <si>
    <r>
      <t>R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</t>
    </r>
  </si>
  <si>
    <t>coupe</t>
  </si>
  <si>
    <t>si carrée entrer le côté en m</t>
  </si>
  <si>
    <t>périmètre</t>
  </si>
  <si>
    <t>si circolaire entrer le diamètre en m</t>
  </si>
  <si>
    <r>
      <t>kg/cm</t>
    </r>
    <r>
      <rPr>
        <vertAlign val="superscript"/>
        <sz val="11"/>
        <color theme="1"/>
        <rFont val="Calibri"/>
        <family val="2"/>
        <scheme val="minor"/>
      </rPr>
      <t>2</t>
    </r>
  </si>
  <si>
    <r>
      <t xml:space="preserve">    Q</t>
    </r>
    <r>
      <rPr>
        <b/>
        <vertAlign val="subscript"/>
        <sz val="14"/>
        <color theme="1"/>
        <rFont val="Calibri"/>
        <family val="2"/>
        <scheme val="minor"/>
      </rPr>
      <t>LIM</t>
    </r>
    <r>
      <rPr>
        <b/>
        <sz val="14"/>
        <color theme="1"/>
        <rFont val="Calibri"/>
        <family val="2"/>
        <scheme val="minor"/>
      </rPr>
      <t xml:space="preserve"> + W</t>
    </r>
    <r>
      <rPr>
        <b/>
        <vertAlign val="subscript"/>
        <sz val="14"/>
        <color theme="1"/>
        <rFont val="Calibri"/>
        <family val="2"/>
        <scheme val="minor"/>
      </rPr>
      <t>P</t>
    </r>
    <r>
      <rPr>
        <b/>
        <sz val="14"/>
        <color theme="1"/>
        <rFont val="Calibri"/>
        <family val="2"/>
        <scheme val="minor"/>
      </rPr>
      <t xml:space="preserve"> &lt; R</t>
    </r>
    <r>
      <rPr>
        <b/>
        <vertAlign val="subscript"/>
        <sz val="14"/>
        <color theme="1"/>
        <rFont val="Calibri"/>
        <family val="2"/>
        <scheme val="minor"/>
      </rPr>
      <t>a</t>
    </r>
    <r>
      <rPr>
        <b/>
        <sz val="14"/>
        <color theme="1"/>
        <rFont val="Calibri"/>
        <family val="2"/>
        <scheme val="minor"/>
      </rPr>
      <t xml:space="preserve"> + R</t>
    </r>
    <r>
      <rPr>
        <b/>
        <vertAlign val="subscript"/>
        <sz val="14"/>
        <color theme="1"/>
        <rFont val="Calibri"/>
        <family val="2"/>
        <scheme val="minor"/>
      </rPr>
      <t>b</t>
    </r>
  </si>
  <si>
    <t>profondeur totale du pieu en dessous de la terre</t>
  </si>
  <si>
    <t>Pousse résistence des terres à l'estremité inferiéure du pieu</t>
  </si>
  <si>
    <t xml:space="preserve">cx securité  = </t>
  </si>
  <si>
    <r>
      <t>Q</t>
    </r>
    <r>
      <rPr>
        <vertAlign val="subscript"/>
        <sz val="11"/>
        <color theme="1"/>
        <rFont val="Calibri"/>
        <family val="2"/>
        <scheme val="minor"/>
      </rPr>
      <t>func</t>
    </r>
    <r>
      <rPr>
        <sz val="11"/>
        <color theme="1"/>
        <rFont val="Calibri"/>
        <family val="2"/>
        <scheme val="minor"/>
      </rPr>
      <t xml:space="preserve">/ω </t>
    </r>
  </si>
  <si>
    <t>section du pieu: (remplir une seule ligne)</t>
  </si>
  <si>
    <r>
      <t>Q</t>
    </r>
    <r>
      <rPr>
        <vertAlign val="subscript"/>
        <sz val="9"/>
        <color theme="1"/>
        <rFont val="Calibri"/>
        <family val="2"/>
        <scheme val="minor"/>
      </rPr>
      <t>max</t>
    </r>
  </si>
  <si>
    <r>
      <t>Q</t>
    </r>
    <r>
      <rPr>
        <vertAlign val="subscript"/>
        <sz val="9"/>
        <color theme="1"/>
        <rFont val="Calibri"/>
        <family val="2"/>
        <scheme val="minor"/>
      </rPr>
      <t>lim</t>
    </r>
  </si>
  <si>
    <t>Charge max permis sur le pieu</t>
  </si>
  <si>
    <t>Charge limite sur le pieu</t>
  </si>
  <si>
    <t>poids du pieu</t>
  </si>
  <si>
    <t>Wp</t>
  </si>
  <si>
    <t>Psb</t>
  </si>
  <si>
    <t xml:space="preserve">résistance latérale </t>
  </si>
  <si>
    <t>résistance à la pointe du pieu</t>
  </si>
  <si>
    <t>Qmax = (Qlim - Wp)/cx secur. =</t>
  </si>
  <si>
    <t xml:space="preserve">type de sol </t>
  </si>
  <si>
    <t>limon</t>
  </si>
  <si>
    <t xml:space="preserve">terre végétale sèche </t>
  </si>
  <si>
    <t>argile sablonneuse sèche</t>
  </si>
  <si>
    <t>argile sablonneuse humide</t>
  </si>
  <si>
    <t>sable sec</t>
  </si>
  <si>
    <t>argile compacte sèche</t>
  </si>
  <si>
    <t>gravier</t>
  </si>
  <si>
    <t xml:space="preserve">f </t>
  </si>
  <si>
    <t>0,10</t>
  </si>
  <si>
    <t>0,15</t>
  </si>
  <si>
    <t>argile humide</t>
  </si>
  <si>
    <t>argile sec compacte</t>
  </si>
  <si>
    <t>argile sec sablonneuse</t>
  </si>
  <si>
    <t>argile dans l'eau</t>
  </si>
  <si>
    <t>gravier compacte</t>
  </si>
  <si>
    <t>gravier moyen</t>
  </si>
  <si>
    <t>gravier sabblonneuse</t>
  </si>
  <si>
    <t>gravier meuble</t>
  </si>
  <si>
    <t>gravier humide</t>
  </si>
  <si>
    <t>25°</t>
  </si>
  <si>
    <t>50°</t>
  </si>
  <si>
    <r>
      <t>20°</t>
    </r>
    <r>
      <rPr>
        <sz val="11"/>
        <color theme="1"/>
        <rFont val="Calibri"/>
        <family val="2"/>
      </rPr>
      <t>÷25°</t>
    </r>
  </si>
  <si>
    <r>
      <t>30°</t>
    </r>
    <r>
      <rPr>
        <sz val="11"/>
        <color theme="1"/>
        <rFont val="Calibri"/>
        <family val="2"/>
      </rPr>
      <t>÷45°</t>
    </r>
  </si>
  <si>
    <r>
      <t>15°</t>
    </r>
    <r>
      <rPr>
        <sz val="11"/>
        <color theme="1"/>
        <rFont val="Calibri"/>
        <family val="2"/>
      </rPr>
      <t>÷25°</t>
    </r>
  </si>
  <si>
    <r>
      <t>35°</t>
    </r>
    <r>
      <rPr>
        <sz val="11"/>
        <color theme="1"/>
        <rFont val="Calibri"/>
        <family val="2"/>
      </rPr>
      <t>÷37°</t>
    </r>
  </si>
  <si>
    <r>
      <t>40°</t>
    </r>
    <r>
      <rPr>
        <sz val="11"/>
        <color theme="1"/>
        <rFont val="Calibri"/>
        <family val="2"/>
      </rPr>
      <t>÷55°</t>
    </r>
  </si>
  <si>
    <r>
      <t>0,3</t>
    </r>
    <r>
      <rPr>
        <sz val="11"/>
        <color theme="1"/>
        <rFont val="Calibri"/>
        <family val="2"/>
      </rPr>
      <t>÷0,4</t>
    </r>
  </si>
  <si>
    <r>
      <t>0,2</t>
    </r>
    <r>
      <rPr>
        <sz val="11"/>
        <color theme="1"/>
        <rFont val="Calibri"/>
        <family val="2"/>
      </rPr>
      <t>÷0,3</t>
    </r>
  </si>
  <si>
    <r>
      <t>0,5</t>
    </r>
    <r>
      <rPr>
        <sz val="11"/>
        <color theme="1"/>
        <rFont val="Calibri"/>
        <family val="2"/>
      </rPr>
      <t>÷0,6</t>
    </r>
    <r>
      <rPr>
        <sz val="11"/>
        <color theme="1"/>
        <rFont val="Calibri"/>
        <family val="2"/>
        <scheme val="minor"/>
      </rPr>
      <t/>
    </r>
  </si>
  <si>
    <r>
      <t>0,6</t>
    </r>
    <r>
      <rPr>
        <sz val="11"/>
        <color theme="1"/>
        <rFont val="Calibri"/>
        <family val="2"/>
      </rPr>
      <t>÷0,7</t>
    </r>
  </si>
  <si>
    <r>
      <t>35°</t>
    </r>
    <r>
      <rPr>
        <sz val="11"/>
        <color theme="1"/>
        <rFont val="Calibri"/>
        <family val="2"/>
      </rPr>
      <t>÷50°</t>
    </r>
  </si>
  <si>
    <r>
      <t>34°</t>
    </r>
    <r>
      <rPr>
        <sz val="11"/>
        <color theme="1"/>
        <rFont val="Calibri"/>
        <family val="2"/>
      </rPr>
      <t>÷35°</t>
    </r>
  </si>
  <si>
    <t>limon compacte</t>
  </si>
  <si>
    <t>limon meuble</t>
  </si>
  <si>
    <t>marne grasse</t>
  </si>
  <si>
    <t>marne sablonneuse</t>
  </si>
  <si>
    <r>
      <t>coeff. D</t>
    </r>
    <r>
      <rPr>
        <sz val="9"/>
        <color theme="1"/>
        <rFont val="Calibri"/>
        <family val="2"/>
      </rPr>
      <t>ö</t>
    </r>
    <r>
      <rPr>
        <sz val="9"/>
        <color theme="1"/>
        <rFont val="Calibri"/>
        <family val="2"/>
        <scheme val="minor"/>
      </rPr>
      <t>rr</t>
    </r>
  </si>
  <si>
    <t>pierres</t>
  </si>
  <si>
    <t>sable compacte</t>
  </si>
  <si>
    <t>sable meuble</t>
  </si>
  <si>
    <t>sable humide</t>
  </si>
  <si>
    <t>terre vegetal humide</t>
  </si>
  <si>
    <r>
      <t>25°</t>
    </r>
    <r>
      <rPr>
        <sz val="11"/>
        <color theme="1"/>
        <rFont val="Calibri"/>
        <family val="2"/>
      </rPr>
      <t>÷30°</t>
    </r>
  </si>
  <si>
    <r>
      <t>20°</t>
    </r>
    <r>
      <rPr>
        <sz val="11"/>
        <color theme="1"/>
        <rFont val="Calibri"/>
        <family val="2"/>
      </rPr>
      <t>÷22°</t>
    </r>
  </si>
  <si>
    <r>
      <t>16°</t>
    </r>
    <r>
      <rPr>
        <sz val="11"/>
        <color theme="1"/>
        <rFont val="Calibri"/>
        <family val="2"/>
      </rPr>
      <t>÷22°</t>
    </r>
  </si>
  <si>
    <r>
      <t>22°</t>
    </r>
    <r>
      <rPr>
        <sz val="11"/>
        <color theme="1"/>
        <rFont val="Calibri"/>
        <family val="2"/>
      </rPr>
      <t>÷29°</t>
    </r>
  </si>
  <si>
    <r>
      <t>40°</t>
    </r>
    <r>
      <rPr>
        <sz val="11"/>
        <color theme="1"/>
        <rFont val="Calibri"/>
        <family val="2"/>
      </rPr>
      <t>÷45°</t>
    </r>
  </si>
  <si>
    <r>
      <t>35°</t>
    </r>
    <r>
      <rPr>
        <sz val="11"/>
        <color theme="1"/>
        <rFont val="Calibri"/>
        <family val="2"/>
      </rPr>
      <t>÷45°</t>
    </r>
  </si>
  <si>
    <r>
      <t>28°</t>
    </r>
    <r>
      <rPr>
        <sz val="11"/>
        <color theme="1"/>
        <rFont val="Calibri"/>
        <family val="2"/>
      </rPr>
      <t>÷34°</t>
    </r>
  </si>
  <si>
    <t>40°</t>
  </si>
  <si>
    <t>35°</t>
  </si>
  <si>
    <t xml:space="preserve">type de sol    </t>
  </si>
  <si>
    <r>
      <t>coupe du pieu (π*D</t>
    </r>
    <r>
      <rPr>
        <vertAlign val="superscript"/>
        <sz val="12"/>
        <color rgb="FF000000"/>
        <rFont val="Calibri"/>
        <family val="2"/>
        <scheme val="minor"/>
      </rPr>
      <t>2</t>
    </r>
    <r>
      <rPr>
        <sz val="12"/>
        <color rgb="FF000000"/>
        <rFont val="Calibri"/>
        <family val="2"/>
        <scheme val="minor"/>
      </rPr>
      <t>/4)</t>
    </r>
  </si>
  <si>
    <r>
      <t>ϕ</t>
    </r>
    <r>
      <rPr>
        <vertAlign val="subscript"/>
        <sz val="12"/>
        <color rgb="FF000000"/>
        <rFont val="Calibri"/>
        <family val="2"/>
        <scheme val="minor"/>
      </rPr>
      <t>1</t>
    </r>
  </si>
  <si>
    <t>D</t>
  </si>
  <si>
    <t>L</t>
  </si>
  <si>
    <r>
      <t>si generique: entrer section en 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- périmètre en m</t>
    </r>
  </si>
  <si>
    <t>Formule de Dörr (2)</t>
  </si>
  <si>
    <t>périmètre de la coupe du micropieu (D*π)</t>
  </si>
  <si>
    <r>
      <t>Q</t>
    </r>
    <r>
      <rPr>
        <vertAlign val="subscript"/>
        <sz val="16"/>
        <color theme="1"/>
        <rFont val="Calibri"/>
        <family val="2"/>
        <scheme val="minor"/>
      </rPr>
      <t>lim</t>
    </r>
    <r>
      <rPr>
        <sz val="16"/>
        <color theme="1"/>
        <rFont val="Calibri"/>
        <family val="2"/>
        <scheme val="minor"/>
      </rPr>
      <t>=[ɣ*1/4*</t>
    </r>
    <r>
      <rPr>
        <sz val="16"/>
        <color theme="1"/>
        <rFont val="Calibri"/>
        <family val="2"/>
      </rPr>
      <t>π</t>
    </r>
    <r>
      <rPr>
        <sz val="16"/>
        <color theme="1"/>
        <rFont val="Calibri"/>
        <family val="2"/>
        <scheme val="minor"/>
      </rPr>
      <t>*D</t>
    </r>
    <r>
      <rPr>
        <vertAlign val="superscript"/>
        <sz val="16"/>
        <color theme="1"/>
        <rFont val="Calibri"/>
        <family val="2"/>
        <scheme val="minor"/>
      </rPr>
      <t>2</t>
    </r>
    <r>
      <rPr>
        <sz val="16"/>
        <color theme="1"/>
        <rFont val="Calibri"/>
        <family val="2"/>
        <scheme val="minor"/>
      </rPr>
      <t>*h</t>
    </r>
    <r>
      <rPr>
        <vertAlign val="subscript"/>
        <sz val="16"/>
        <color theme="1"/>
        <rFont val="Calibri"/>
        <family val="2"/>
        <scheme val="minor"/>
      </rPr>
      <t>x</t>
    </r>
    <r>
      <rPr>
        <sz val="16"/>
        <color theme="1"/>
        <rFont val="Calibri"/>
        <family val="2"/>
        <scheme val="minor"/>
      </rPr>
      <t>*</t>
    </r>
    <r>
      <rPr>
        <sz val="16"/>
        <color theme="1"/>
        <rFont val="Calibri"/>
        <family val="2"/>
      </rPr>
      <t>tg</t>
    </r>
    <r>
      <rPr>
        <vertAlign val="superscript"/>
        <sz val="16"/>
        <color theme="1"/>
        <rFont val="Calibri"/>
        <family val="2"/>
      </rPr>
      <t>2</t>
    </r>
    <r>
      <rPr>
        <sz val="16"/>
        <color theme="1"/>
        <rFont val="Calibri"/>
        <family val="2"/>
      </rPr>
      <t>(45°+ϕ/2)]+[ɣ*tgϕ</t>
    </r>
    <r>
      <rPr>
        <vertAlign val="subscript"/>
        <sz val="16"/>
        <color theme="1"/>
        <rFont val="Calibri"/>
        <family val="2"/>
      </rPr>
      <t>1</t>
    </r>
    <r>
      <rPr>
        <sz val="16"/>
        <color theme="1"/>
        <rFont val="Calibri"/>
        <family val="2"/>
      </rPr>
      <t>*π*D*h</t>
    </r>
    <r>
      <rPr>
        <vertAlign val="subscript"/>
        <sz val="16"/>
        <color theme="1"/>
        <rFont val="Calibri"/>
        <family val="2"/>
      </rPr>
      <t>x</t>
    </r>
    <r>
      <rPr>
        <sz val="16"/>
        <color theme="1"/>
        <rFont val="Calibri"/>
        <family val="2"/>
      </rPr>
      <t>*(Δ+h</t>
    </r>
    <r>
      <rPr>
        <vertAlign val="subscript"/>
        <sz val="16"/>
        <color theme="1"/>
        <rFont val="Calibri"/>
        <family val="2"/>
      </rPr>
      <t>x</t>
    </r>
    <r>
      <rPr>
        <sz val="16"/>
        <color theme="1"/>
        <rFont val="Calibri"/>
        <family val="2"/>
      </rPr>
      <t>/2)*(1+tg</t>
    </r>
    <r>
      <rPr>
        <vertAlign val="superscript"/>
        <sz val="16"/>
        <color theme="1"/>
        <rFont val="Calibri"/>
        <family val="2"/>
      </rPr>
      <t>2</t>
    </r>
    <r>
      <rPr>
        <sz val="16"/>
        <color theme="1"/>
        <rFont val="Calibri"/>
        <family val="2"/>
      </rPr>
      <t>ϕ)]</t>
    </r>
  </si>
  <si>
    <t>sol</t>
  </si>
  <si>
    <t>epesséur</t>
  </si>
  <si>
    <t>couche 1</t>
  </si>
  <si>
    <t>couche 2</t>
  </si>
  <si>
    <t>couche 3</t>
  </si>
  <si>
    <t>couche 4</t>
  </si>
  <si>
    <t>couche 5</t>
  </si>
  <si>
    <t>couche 6</t>
  </si>
  <si>
    <t>couche 7</t>
  </si>
  <si>
    <t>couche 8</t>
  </si>
  <si>
    <t>couche 9</t>
  </si>
  <si>
    <t>couche 10</t>
  </si>
  <si>
    <r>
      <rPr>
        <b/>
        <sz val="10"/>
        <color theme="1"/>
        <rFont val="Calibri"/>
        <family val="2"/>
        <scheme val="minor"/>
      </rPr>
      <t>ps</t>
    </r>
    <r>
      <rPr>
        <sz val="10"/>
        <color theme="1"/>
        <rFont val="Calibri"/>
        <family val="2"/>
        <scheme val="minor"/>
      </rPr>
      <t xml:space="preserve"> (kN/m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)</t>
    </r>
  </si>
  <si>
    <t>poids spécifique du material du pieu (25 béton - 78 acier)</t>
  </si>
  <si>
    <t>sollicitation du béton :</t>
  </si>
  <si>
    <t xml:space="preserve">&lt;--- charge possible </t>
  </si>
  <si>
    <t xml:space="preserve">       sur chaque pieu</t>
  </si>
  <si>
    <t>Calcul Pieux en béton armé D = 1,00 m</t>
  </si>
  <si>
    <t>angle de frottement intérieur</t>
  </si>
  <si>
    <t>angle de frottement terre-pieu</t>
  </si>
  <si>
    <t>coefficient de friction intérieur</t>
  </si>
  <si>
    <t>limon argileux</t>
  </si>
  <si>
    <t>sable argileux</t>
  </si>
  <si>
    <t>argile sableuse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</si>
</sst>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bscript"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bscript"/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6"/>
      <color theme="1"/>
      <name val="Calibri"/>
      <family val="2"/>
    </font>
    <font>
      <b/>
      <sz val="12"/>
      <color theme="1"/>
      <name val="Calibri"/>
      <family val="2"/>
    </font>
    <font>
      <b/>
      <vertAlign val="subscript"/>
      <sz val="12"/>
      <color theme="1"/>
      <name val="Calibri"/>
      <family val="2"/>
    </font>
    <font>
      <sz val="16"/>
      <color theme="1"/>
      <name val="Calibri"/>
      <family val="2"/>
      <scheme val="minor"/>
    </font>
    <font>
      <vertAlign val="subscript"/>
      <sz val="16"/>
      <color theme="1"/>
      <name val="Calibri"/>
      <family val="2"/>
      <scheme val="minor"/>
    </font>
    <font>
      <vertAlign val="superscript"/>
      <sz val="16"/>
      <color theme="1"/>
      <name val="Calibri"/>
      <family val="2"/>
      <scheme val="minor"/>
    </font>
    <font>
      <vertAlign val="superscript"/>
      <sz val="16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000000"/>
      <name val="Roboto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b/>
      <sz val="18"/>
      <color theme="8" tint="-0.249977111117893"/>
      <name val="Calibri"/>
      <family val="2"/>
      <scheme val="minor"/>
    </font>
    <font>
      <b/>
      <sz val="11"/>
      <color rgb="FF0070C0"/>
      <name val="Calibri"/>
      <family val="2"/>
      <scheme val="minor"/>
    </font>
    <font>
      <vertAlign val="subscript"/>
      <sz val="12"/>
      <color rgb="FF000000"/>
      <name val="Calibri"/>
      <family val="2"/>
      <scheme val="minor"/>
    </font>
    <font>
      <vertAlign val="superscript"/>
      <sz val="12"/>
      <color rgb="FF000000"/>
      <name val="Calibri"/>
      <family val="2"/>
      <scheme val="minor"/>
    </font>
    <font>
      <vertAlign val="subscript"/>
      <sz val="16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7FFE7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-0.249977111117893"/>
      </left>
      <right style="medium">
        <color theme="5" tint="-0.249977111117893"/>
      </right>
      <top style="medium">
        <color theme="5" tint="-0.249977111117893"/>
      </top>
      <bottom style="medium">
        <color theme="5" tint="-0.249977111117893"/>
      </bottom>
      <diagonal/>
    </border>
    <border>
      <left/>
      <right style="medium">
        <color theme="5" tint="-0.249977111117893"/>
      </right>
      <top style="medium">
        <color theme="5" tint="-0.249977111117893"/>
      </top>
      <bottom style="medium">
        <color theme="5" tint="-0.24997711111789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 style="medium">
        <color theme="5" tint="-0.24994659260841701"/>
      </bottom>
      <diagonal/>
    </border>
    <border>
      <left/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4" xfId="0" applyFill="1" applyBorder="1"/>
    <xf numFmtId="0" fontId="0" fillId="0" borderId="0" xfId="0" applyFill="1" applyBorder="1" applyAlignment="1">
      <alignment horizontal="center"/>
    </xf>
    <xf numFmtId="0" fontId="0" fillId="0" borderId="0" xfId="0" quotePrefix="1"/>
    <xf numFmtId="0" fontId="0" fillId="0" borderId="0" xfId="0" quotePrefix="1" applyBorder="1" applyAlignment="1">
      <alignment horizontal="center"/>
    </xf>
    <xf numFmtId="0" fontId="0" fillId="0" borderId="0" xfId="0" applyBorder="1"/>
    <xf numFmtId="2" fontId="0" fillId="2" borderId="4" xfId="0" applyNumberFormat="1" applyFill="1" applyBorder="1"/>
    <xf numFmtId="2" fontId="0" fillId="5" borderId="4" xfId="0" applyNumberFormat="1" applyFill="1" applyBorder="1"/>
    <xf numFmtId="0" fontId="0" fillId="0" borderId="7" xfId="0" applyBorder="1"/>
    <xf numFmtId="0" fontId="0" fillId="6" borderId="6" xfId="0" applyFill="1" applyBorder="1" applyAlignment="1">
      <alignment horizontal="center"/>
    </xf>
    <xf numFmtId="2" fontId="0" fillId="0" borderId="7" xfId="0" applyNumberFormat="1" applyBorder="1"/>
    <xf numFmtId="2" fontId="0" fillId="4" borderId="5" xfId="0" applyNumberFormat="1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0" fillId="0" borderId="12" xfId="0" applyFont="1" applyBorder="1" applyAlignment="1">
      <alignment horizontal="right"/>
    </xf>
    <xf numFmtId="0" fontId="0" fillId="0" borderId="7" xfId="0" quotePrefix="1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0" xfId="0" applyFont="1" applyBorder="1"/>
    <xf numFmtId="0" fontId="0" fillId="0" borderId="0" xfId="0" applyFill="1" applyBorder="1"/>
    <xf numFmtId="0" fontId="0" fillId="4" borderId="3" xfId="0" applyFill="1" applyBorder="1"/>
    <xf numFmtId="2" fontId="0" fillId="0" borderId="4" xfId="0" applyNumberFormat="1" applyBorder="1"/>
    <xf numFmtId="2" fontId="0" fillId="0" borderId="15" xfId="0" applyNumberFormat="1" applyBorder="1"/>
    <xf numFmtId="2" fontId="0" fillId="0" borderId="14" xfId="0" applyNumberFormat="1" applyBorder="1"/>
    <xf numFmtId="2" fontId="0" fillId="0" borderId="0" xfId="0" applyNumberFormat="1"/>
    <xf numFmtId="0" fontId="0" fillId="8" borderId="16" xfId="0" applyFill="1" applyBorder="1"/>
    <xf numFmtId="0" fontId="1" fillId="3" borderId="1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4" borderId="18" xfId="0" applyFill="1" applyBorder="1"/>
    <xf numFmtId="0" fontId="0" fillId="4" borderId="19" xfId="0" applyFill="1" applyBorder="1" applyAlignment="1">
      <alignment horizontal="right"/>
    </xf>
    <xf numFmtId="2" fontId="0" fillId="0" borderId="0" xfId="0" applyNumberFormat="1" applyBorder="1"/>
    <xf numFmtId="2" fontId="0" fillId="0" borderId="5" xfId="0" applyNumberFormat="1" applyBorder="1"/>
    <xf numFmtId="0" fontId="0" fillId="0" borderId="13" xfId="0" applyBorder="1" applyAlignment="1">
      <alignment vertical="top"/>
    </xf>
    <xf numFmtId="0" fontId="0" fillId="0" borderId="7" xfId="0" applyBorder="1" applyAlignment="1">
      <alignment vertical="top"/>
    </xf>
    <xf numFmtId="0" fontId="0" fillId="4" borderId="0" xfId="0" applyFill="1" applyBorder="1"/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/>
    <xf numFmtId="0" fontId="12" fillId="4" borderId="21" xfId="0" applyFont="1" applyFill="1" applyBorder="1"/>
    <xf numFmtId="0" fontId="0" fillId="4" borderId="20" xfId="0" applyFill="1" applyBorder="1"/>
    <xf numFmtId="0" fontId="0" fillId="4" borderId="22" xfId="0" applyFill="1" applyBorder="1"/>
    <xf numFmtId="0" fontId="0" fillId="4" borderId="0" xfId="0" applyFill="1" applyBorder="1" applyAlignment="1">
      <alignment horizontal="right"/>
    </xf>
    <xf numFmtId="0" fontId="18" fillId="7" borderId="10" xfId="0" applyFont="1" applyFill="1" applyBorder="1"/>
    <xf numFmtId="0" fontId="19" fillId="7" borderId="10" xfId="0" applyFont="1" applyFill="1" applyBorder="1"/>
    <xf numFmtId="0" fontId="17" fillId="4" borderId="23" xfId="0" applyFont="1" applyFill="1" applyBorder="1" applyAlignment="1">
      <alignment horizontal="center"/>
    </xf>
    <xf numFmtId="0" fontId="0" fillId="4" borderId="24" xfId="0" applyFill="1" applyBorder="1"/>
    <xf numFmtId="0" fontId="0" fillId="0" borderId="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2" xfId="0" applyBorder="1"/>
    <xf numFmtId="0" fontId="16" fillId="0" borderId="7" xfId="0" applyFont="1" applyBorder="1" applyAlignment="1">
      <alignment horizontal="right"/>
    </xf>
    <xf numFmtId="0" fontId="0" fillId="0" borderId="13" xfId="0" applyBorder="1" applyAlignment="1">
      <alignment horizontal="center"/>
    </xf>
    <xf numFmtId="2" fontId="0" fillId="0" borderId="8" xfId="0" applyNumberFormat="1" applyBorder="1"/>
    <xf numFmtId="2" fontId="0" fillId="2" borderId="15" xfId="0" applyNumberFormat="1" applyFill="1" applyBorder="1"/>
    <xf numFmtId="0" fontId="0" fillId="2" borderId="19" xfId="0" applyFill="1" applyBorder="1" applyAlignment="1">
      <alignment horizontal="center"/>
    </xf>
    <xf numFmtId="0" fontId="0" fillId="4" borderId="17" xfId="0" applyFill="1" applyBorder="1"/>
    <xf numFmtId="0" fontId="20" fillId="4" borderId="26" xfId="0" applyFont="1" applyFill="1" applyBorder="1" applyAlignment="1">
      <alignment horizontal="left"/>
    </xf>
    <xf numFmtId="0" fontId="17" fillId="4" borderId="27" xfId="0" applyFont="1" applyFill="1" applyBorder="1"/>
    <xf numFmtId="0" fontId="0" fillId="6" borderId="28" xfId="0" applyFill="1" applyBorder="1" applyAlignment="1">
      <alignment horizontal="center"/>
    </xf>
    <xf numFmtId="2" fontId="17" fillId="4" borderId="27" xfId="0" applyNumberFormat="1" applyFont="1" applyFill="1" applyBorder="1"/>
    <xf numFmtId="0" fontId="17" fillId="0" borderId="0" xfId="0" applyFont="1" applyFill="1" applyBorder="1" applyAlignment="1">
      <alignment horizontal="left"/>
    </xf>
    <xf numFmtId="0" fontId="17" fillId="0" borderId="0" xfId="0" applyFont="1"/>
    <xf numFmtId="0" fontId="17" fillId="0" borderId="0" xfId="0" quotePrefix="1" applyFont="1" applyBorder="1" applyAlignment="1">
      <alignment horizontal="center"/>
    </xf>
    <xf numFmtId="0" fontId="21" fillId="0" borderId="24" xfId="0" applyFont="1" applyBorder="1"/>
    <xf numFmtId="0" fontId="21" fillId="0" borderId="12" xfId="0" applyFont="1" applyBorder="1"/>
    <xf numFmtId="0" fontId="0" fillId="0" borderId="13" xfId="0" applyBorder="1"/>
    <xf numFmtId="0" fontId="21" fillId="0" borderId="10" xfId="0" applyFont="1" applyBorder="1"/>
    <xf numFmtId="0" fontId="0" fillId="0" borderId="32" xfId="0" applyBorder="1" applyAlignment="1">
      <alignment horizontal="center"/>
    </xf>
    <xf numFmtId="0" fontId="3" fillId="0" borderId="32" xfId="0" applyFon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0" fontId="0" fillId="0" borderId="33" xfId="0" quotePrefix="1" applyBorder="1" applyAlignment="1">
      <alignment horizontal="center"/>
    </xf>
    <xf numFmtId="0" fontId="0" fillId="0" borderId="34" xfId="0" applyBorder="1" applyAlignment="1">
      <alignment horizontal="center"/>
    </xf>
    <xf numFmtId="1" fontId="0" fillId="0" borderId="15" xfId="0" applyNumberForma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7" xfId="0" applyBorder="1"/>
    <xf numFmtId="0" fontId="0" fillId="0" borderId="38" xfId="0" applyBorder="1" applyAlignment="1">
      <alignment horizontal="center"/>
    </xf>
    <xf numFmtId="0" fontId="0" fillId="0" borderId="20" xfId="0" applyBorder="1"/>
    <xf numFmtId="0" fontId="21" fillId="0" borderId="1" xfId="0" applyFont="1" applyBorder="1"/>
    <xf numFmtId="0" fontId="0" fillId="0" borderId="2" xfId="0" applyBorder="1"/>
    <xf numFmtId="0" fontId="24" fillId="0" borderId="30" xfId="0" applyFont="1" applyBorder="1"/>
    <xf numFmtId="0" fontId="26" fillId="0" borderId="30" xfId="0" applyFont="1" applyBorder="1"/>
    <xf numFmtId="0" fontId="0" fillId="0" borderId="39" xfId="0" applyBorder="1"/>
    <xf numFmtId="0" fontId="0" fillId="0" borderId="40" xfId="0" applyBorder="1"/>
    <xf numFmtId="0" fontId="0" fillId="0" borderId="1" xfId="0" applyBorder="1"/>
    <xf numFmtId="0" fontId="21" fillId="0" borderId="2" xfId="0" applyFont="1" applyBorder="1" applyAlignment="1">
      <alignment horizontal="right"/>
    </xf>
    <xf numFmtId="0" fontId="0" fillId="0" borderId="21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/>
    <xf numFmtId="0" fontId="0" fillId="0" borderId="43" xfId="0" applyBorder="1"/>
    <xf numFmtId="0" fontId="22" fillId="0" borderId="34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29" fillId="2" borderId="0" xfId="0" applyFont="1" applyFill="1"/>
    <xf numFmtId="0" fontId="0" fillId="2" borderId="0" xfId="0" applyFill="1"/>
    <xf numFmtId="0" fontId="30" fillId="0" borderId="0" xfId="0" applyFont="1" applyAlignment="1">
      <alignment vertical="center"/>
    </xf>
    <xf numFmtId="0" fontId="0" fillId="0" borderId="29" xfId="0" applyBorder="1" applyAlignment="1">
      <alignment horizontal="center"/>
    </xf>
    <xf numFmtId="0" fontId="0" fillId="0" borderId="44" xfId="0" applyBorder="1" applyAlignment="1">
      <alignment horizontal="right"/>
    </xf>
    <xf numFmtId="2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6" xfId="0" applyFill="1" applyBorder="1"/>
    <xf numFmtId="2" fontId="0" fillId="0" borderId="4" xfId="0" applyNumberFormat="1" applyFill="1" applyBorder="1"/>
    <xf numFmtId="0" fontId="0" fillId="0" borderId="4" xfId="0" applyFill="1" applyBorder="1"/>
    <xf numFmtId="0" fontId="0" fillId="0" borderId="36" xfId="0" applyBorder="1"/>
    <xf numFmtId="0" fontId="17" fillId="0" borderId="29" xfId="0" applyFont="1" applyBorder="1"/>
    <xf numFmtId="0" fontId="20" fillId="0" borderId="29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10" fontId="0" fillId="9" borderId="45" xfId="0" applyNumberFormat="1" applyFill="1" applyBorder="1"/>
    <xf numFmtId="0" fontId="0" fillId="2" borderId="36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6" fillId="0" borderId="0" xfId="0" applyFont="1" applyFill="1" applyBorder="1"/>
    <xf numFmtId="0" fontId="0" fillId="2" borderId="36" xfId="0" applyFill="1" applyBorder="1" applyAlignment="1">
      <alignment horizontal="left"/>
    </xf>
    <xf numFmtId="0" fontId="0" fillId="2" borderId="45" xfId="0" applyFill="1" applyBorder="1" applyAlignment="1">
      <alignment horizontal="left"/>
    </xf>
    <xf numFmtId="0" fontId="0" fillId="0" borderId="0" xfId="0" applyBorder="1" applyAlignment="1">
      <alignment vertical="top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E7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257745</xdr:colOff>
      <xdr:row>12</xdr:row>
      <xdr:rowOff>17145</xdr:rowOff>
    </xdr:from>
    <xdr:to>
      <xdr:col>14</xdr:col>
      <xdr:colOff>765180</xdr:colOff>
      <xdr:row>34</xdr:row>
      <xdr:rowOff>41370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06220" y="2827020"/>
          <a:ext cx="1726635" cy="4568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61"/>
  <sheetViews>
    <sheetView tabSelected="1" zoomScale="106" zoomScaleNormal="106" workbookViewId="0">
      <selection activeCell="P56" sqref="B2:P56"/>
    </sheetView>
  </sheetViews>
  <sheetFormatPr defaultRowHeight="15" x14ac:dyDescent="0.25"/>
  <cols>
    <col min="1" max="1" width="4" customWidth="1"/>
    <col min="2" max="2" width="5.140625" customWidth="1"/>
    <col min="3" max="3" width="6.28515625" customWidth="1"/>
    <col min="4" max="4" width="10" customWidth="1"/>
    <col min="6" max="6" width="9.5703125" bestFit="1" customWidth="1"/>
    <col min="8" max="8" width="10.7109375" customWidth="1"/>
    <col min="9" max="9" width="10.28515625" customWidth="1"/>
    <col min="10" max="10" width="9.42578125" customWidth="1"/>
    <col min="11" max="11" width="9.85546875" customWidth="1"/>
    <col min="15" max="15" width="13.7109375" bestFit="1" customWidth="1"/>
    <col min="16" max="16" width="13.7109375" customWidth="1"/>
    <col min="20" max="20" width="10.28515625" customWidth="1"/>
    <col min="21" max="21" width="10.42578125" bestFit="1" customWidth="1"/>
  </cols>
  <sheetData>
    <row r="1" spans="3:23" ht="15.75" thickBot="1" x14ac:dyDescent="0.3">
      <c r="E1" s="2"/>
    </row>
    <row r="2" spans="3:23" ht="24" thickBot="1" x14ac:dyDescent="0.4">
      <c r="E2" s="100" t="s">
        <v>126</v>
      </c>
      <c r="F2" s="101"/>
      <c r="G2" s="101"/>
      <c r="H2" s="101"/>
      <c r="I2" s="101"/>
      <c r="J2" s="101"/>
      <c r="Q2" s="84"/>
      <c r="R2" s="85" t="s">
        <v>48</v>
      </c>
      <c r="S2" s="85"/>
      <c r="T2" s="99" t="s">
        <v>9</v>
      </c>
      <c r="U2" s="90"/>
      <c r="V2" s="91" t="s">
        <v>100</v>
      </c>
      <c r="W2" s="99" t="s">
        <v>9</v>
      </c>
    </row>
    <row r="3" spans="3:23" x14ac:dyDescent="0.25">
      <c r="F3" s="102"/>
      <c r="Q3" s="88" t="s">
        <v>62</v>
      </c>
      <c r="R3" s="83"/>
      <c r="S3" s="83"/>
      <c r="T3" s="92" t="s">
        <v>70</v>
      </c>
      <c r="U3" s="88" t="s">
        <v>81</v>
      </c>
      <c r="V3" s="83"/>
      <c r="W3" s="82" t="s">
        <v>91</v>
      </c>
    </row>
    <row r="4" spans="3:23" x14ac:dyDescent="0.25">
      <c r="Q4" s="89" t="s">
        <v>60</v>
      </c>
      <c r="R4" s="81"/>
      <c r="S4" s="81"/>
      <c r="T4" s="93" t="s">
        <v>69</v>
      </c>
      <c r="U4" s="89" t="s">
        <v>82</v>
      </c>
      <c r="V4" s="81"/>
      <c r="W4" s="78" t="s">
        <v>92</v>
      </c>
    </row>
    <row r="5" spans="3:23" x14ac:dyDescent="0.25">
      <c r="C5" t="s">
        <v>38</v>
      </c>
      <c r="D5" t="s">
        <v>40</v>
      </c>
      <c r="Q5" s="89" t="s">
        <v>61</v>
      </c>
      <c r="R5" s="81"/>
      <c r="S5" s="81"/>
      <c r="T5" s="93" t="s">
        <v>71</v>
      </c>
      <c r="U5" s="89" t="s">
        <v>83</v>
      </c>
      <c r="V5" s="81"/>
      <c r="W5" s="78" t="s">
        <v>93</v>
      </c>
    </row>
    <row r="6" spans="3:23" x14ac:dyDescent="0.25">
      <c r="C6" t="s">
        <v>39</v>
      </c>
      <c r="D6" t="s">
        <v>41</v>
      </c>
      <c r="Q6" s="89" t="s">
        <v>59</v>
      </c>
      <c r="R6" s="81"/>
      <c r="S6" s="81"/>
      <c r="T6" s="93" t="s">
        <v>72</v>
      </c>
      <c r="U6" s="89" t="s">
        <v>84</v>
      </c>
      <c r="V6" s="81"/>
      <c r="W6" s="78" t="s">
        <v>94</v>
      </c>
    </row>
    <row r="7" spans="3:23" ht="18" x14ac:dyDescent="0.35">
      <c r="C7" t="s">
        <v>3</v>
      </c>
      <c r="D7" t="s">
        <v>0</v>
      </c>
      <c r="Q7" s="89" t="s">
        <v>63</v>
      </c>
      <c r="R7" s="81"/>
      <c r="S7" s="81"/>
      <c r="T7" s="93" t="s">
        <v>73</v>
      </c>
      <c r="U7" s="89" t="s">
        <v>86</v>
      </c>
      <c r="V7" s="81"/>
      <c r="W7" s="78" t="s">
        <v>95</v>
      </c>
    </row>
    <row r="8" spans="3:23" ht="18" x14ac:dyDescent="0.35">
      <c r="C8" t="s">
        <v>26</v>
      </c>
      <c r="D8" t="s">
        <v>1</v>
      </c>
      <c r="Q8" s="89" t="s">
        <v>64</v>
      </c>
      <c r="R8" s="81"/>
      <c r="S8" s="81"/>
      <c r="T8" s="93" t="s">
        <v>74</v>
      </c>
      <c r="U8" s="89" t="s">
        <v>87</v>
      </c>
      <c r="V8" s="81"/>
      <c r="W8" s="78" t="s">
        <v>96</v>
      </c>
    </row>
    <row r="9" spans="3:23" ht="18" x14ac:dyDescent="0.35">
      <c r="C9" t="s">
        <v>24</v>
      </c>
      <c r="D9" t="s">
        <v>34</v>
      </c>
      <c r="Q9" s="89" t="s">
        <v>65</v>
      </c>
      <c r="R9" s="81"/>
      <c r="S9" s="81"/>
      <c r="T9" s="93" t="s">
        <v>79</v>
      </c>
      <c r="U9" s="89" t="s">
        <v>88</v>
      </c>
      <c r="V9" s="81"/>
      <c r="W9" s="78" t="s">
        <v>97</v>
      </c>
    </row>
    <row r="10" spans="3:23" ht="15.75" thickBot="1" x14ac:dyDescent="0.3">
      <c r="Q10" s="89" t="s">
        <v>66</v>
      </c>
      <c r="R10" s="81"/>
      <c r="S10" s="81"/>
      <c r="T10" s="93" t="s">
        <v>80</v>
      </c>
      <c r="U10" s="89" t="s">
        <v>89</v>
      </c>
      <c r="V10" s="81"/>
      <c r="W10" s="97" t="s">
        <v>98</v>
      </c>
    </row>
    <row r="11" spans="3:23" ht="21" thickBot="1" x14ac:dyDescent="0.3">
      <c r="E11" s="31" t="s">
        <v>32</v>
      </c>
      <c r="F11" s="32"/>
      <c r="G11" s="33"/>
      <c r="Q11" s="54" t="s">
        <v>67</v>
      </c>
      <c r="R11" s="12"/>
      <c r="S11" s="12"/>
      <c r="T11" s="94" t="s">
        <v>68</v>
      </c>
      <c r="U11" s="95" t="s">
        <v>90</v>
      </c>
      <c r="V11" s="96"/>
      <c r="W11" s="98" t="s">
        <v>99</v>
      </c>
    </row>
    <row r="12" spans="3:23" ht="15.75" thickBot="1" x14ac:dyDescent="0.3"/>
    <row r="13" spans="3:23" ht="21.75" thickBot="1" x14ac:dyDescent="0.4">
      <c r="D13" s="41"/>
      <c r="E13" s="42"/>
      <c r="F13" s="42"/>
      <c r="G13" s="43" t="s">
        <v>106</v>
      </c>
      <c r="H13" s="42"/>
      <c r="I13" s="42"/>
      <c r="J13" s="42"/>
      <c r="K13" s="42"/>
      <c r="L13" s="25"/>
    </row>
    <row r="14" spans="3:23" ht="28.15" customHeight="1" x14ac:dyDescent="0.45">
      <c r="C14" s="23"/>
      <c r="D14" s="44" t="s">
        <v>108</v>
      </c>
      <c r="E14" s="45"/>
      <c r="F14" s="45"/>
      <c r="G14" s="45"/>
      <c r="H14" s="45"/>
      <c r="I14" s="45"/>
      <c r="J14" s="46"/>
      <c r="K14" s="45"/>
      <c r="L14" s="46"/>
      <c r="Q14" s="17"/>
      <c r="R14" s="71" t="s">
        <v>48</v>
      </c>
      <c r="S14" s="19"/>
      <c r="T14" s="73" t="s">
        <v>6</v>
      </c>
      <c r="U14" s="72" t="s">
        <v>56</v>
      </c>
    </row>
    <row r="15" spans="3:23" ht="15.75" thickBot="1" x14ac:dyDescent="0.3">
      <c r="Q15" s="54"/>
      <c r="R15" s="12"/>
      <c r="S15" s="70"/>
      <c r="T15" s="87" t="s">
        <v>121</v>
      </c>
      <c r="U15" s="86" t="s">
        <v>85</v>
      </c>
    </row>
    <row r="16" spans="3:23" x14ac:dyDescent="0.25">
      <c r="E16" s="119"/>
      <c r="F16" s="119"/>
      <c r="G16" s="119"/>
      <c r="H16" s="24"/>
      <c r="Q16" s="68" t="s">
        <v>49</v>
      </c>
      <c r="R16" s="9"/>
      <c r="S16" s="9"/>
      <c r="T16" s="76">
        <v>17</v>
      </c>
      <c r="U16" s="77" t="s">
        <v>57</v>
      </c>
    </row>
    <row r="17" spans="4:21" ht="15.75" thickBot="1" x14ac:dyDescent="0.3">
      <c r="Q17" s="68" t="s">
        <v>50</v>
      </c>
      <c r="R17" s="9"/>
      <c r="S17" s="9"/>
      <c r="T17" s="74">
        <v>17</v>
      </c>
      <c r="U17" s="78" t="s">
        <v>58</v>
      </c>
    </row>
    <row r="18" spans="4:21" ht="16.5" thickBot="1" x14ac:dyDescent="0.3">
      <c r="E18" s="117" t="s">
        <v>109</v>
      </c>
      <c r="F18" s="118"/>
      <c r="G18" s="111" t="s">
        <v>110</v>
      </c>
      <c r="H18" s="112" t="s">
        <v>9</v>
      </c>
      <c r="I18" s="112" t="s">
        <v>6</v>
      </c>
      <c r="J18" s="113" t="s">
        <v>56</v>
      </c>
      <c r="Q18" s="68" t="s">
        <v>51</v>
      </c>
      <c r="R18" s="9"/>
      <c r="S18" s="9"/>
      <c r="T18" s="75">
        <v>18</v>
      </c>
      <c r="U18" s="78" t="s">
        <v>75</v>
      </c>
    </row>
    <row r="19" spans="4:21" x14ac:dyDescent="0.25">
      <c r="Q19" s="68" t="s">
        <v>52</v>
      </c>
      <c r="R19" s="9"/>
      <c r="S19" s="9"/>
      <c r="T19" s="75">
        <v>19</v>
      </c>
      <c r="U19" s="78" t="s">
        <v>76</v>
      </c>
    </row>
    <row r="20" spans="4:21" x14ac:dyDescent="0.25">
      <c r="D20" s="104" t="s">
        <v>111</v>
      </c>
      <c r="E20" s="120" t="s">
        <v>130</v>
      </c>
      <c r="F20" s="121"/>
      <c r="G20" s="105">
        <v>4</v>
      </c>
      <c r="H20" s="106">
        <v>21</v>
      </c>
      <c r="I20" s="106">
        <v>17</v>
      </c>
      <c r="J20" s="106">
        <v>0.1</v>
      </c>
      <c r="Q20" s="68" t="s">
        <v>53</v>
      </c>
      <c r="R20" s="9"/>
      <c r="S20" s="9"/>
      <c r="T20" s="75">
        <v>17</v>
      </c>
      <c r="U20" s="78" t="s">
        <v>77</v>
      </c>
    </row>
    <row r="21" spans="4:21" x14ac:dyDescent="0.25">
      <c r="D21" s="104" t="s">
        <v>112</v>
      </c>
      <c r="E21" s="120" t="s">
        <v>131</v>
      </c>
      <c r="F21" s="121"/>
      <c r="G21" s="105">
        <v>2</v>
      </c>
      <c r="H21" s="106">
        <v>30</v>
      </c>
      <c r="I21" s="106">
        <v>18</v>
      </c>
      <c r="J21" s="106">
        <v>0.35</v>
      </c>
      <c r="Q21" s="68" t="s">
        <v>54</v>
      </c>
      <c r="R21" s="9"/>
      <c r="S21" s="9"/>
      <c r="T21" s="75">
        <v>17</v>
      </c>
      <c r="U21" s="78" t="s">
        <v>75</v>
      </c>
    </row>
    <row r="22" spans="4:21" ht="15.75" thickBot="1" x14ac:dyDescent="0.3">
      <c r="D22" s="104" t="s">
        <v>113</v>
      </c>
      <c r="E22" s="120" t="s">
        <v>132</v>
      </c>
      <c r="F22" s="121"/>
      <c r="G22" s="105">
        <v>6.5</v>
      </c>
      <c r="H22" s="106">
        <v>35</v>
      </c>
      <c r="I22" s="106">
        <v>19</v>
      </c>
      <c r="J22" s="106">
        <v>0.35</v>
      </c>
      <c r="Q22" s="69" t="s">
        <v>55</v>
      </c>
      <c r="R22" s="12"/>
      <c r="S22" s="12"/>
      <c r="T22" s="79">
        <v>18</v>
      </c>
      <c r="U22" s="80" t="s">
        <v>78</v>
      </c>
    </row>
    <row r="23" spans="4:21" x14ac:dyDescent="0.25">
      <c r="D23" s="104" t="s">
        <v>114</v>
      </c>
      <c r="E23" s="120" t="s">
        <v>131</v>
      </c>
      <c r="F23" s="121"/>
      <c r="G23" s="105">
        <v>4.5</v>
      </c>
      <c r="H23" s="106">
        <v>31</v>
      </c>
      <c r="I23" s="106">
        <v>19</v>
      </c>
      <c r="J23" s="106">
        <v>0.35</v>
      </c>
    </row>
    <row r="24" spans="4:21" x14ac:dyDescent="0.25">
      <c r="D24" s="104" t="s">
        <v>115</v>
      </c>
      <c r="E24" s="120" t="s">
        <v>132</v>
      </c>
      <c r="F24" s="121"/>
      <c r="G24" s="105">
        <v>3</v>
      </c>
      <c r="H24" s="106">
        <v>35</v>
      </c>
      <c r="I24" s="106">
        <v>19</v>
      </c>
      <c r="J24" s="106">
        <v>0.35</v>
      </c>
    </row>
    <row r="25" spans="4:21" x14ac:dyDescent="0.25">
      <c r="D25" s="104" t="s">
        <v>116</v>
      </c>
      <c r="E25" s="115"/>
      <c r="F25" s="116"/>
      <c r="G25" s="105"/>
      <c r="H25" s="106"/>
      <c r="I25" s="106"/>
      <c r="J25" s="106"/>
    </row>
    <row r="26" spans="4:21" x14ac:dyDescent="0.25">
      <c r="D26" s="104" t="s">
        <v>117</v>
      </c>
      <c r="E26" s="115"/>
      <c r="F26" s="116"/>
      <c r="G26" s="105"/>
      <c r="H26" s="106"/>
      <c r="I26" s="106"/>
      <c r="J26" s="106"/>
    </row>
    <row r="27" spans="4:21" x14ac:dyDescent="0.25">
      <c r="D27" s="104" t="s">
        <v>118</v>
      </c>
      <c r="E27" s="115"/>
      <c r="F27" s="116"/>
      <c r="G27" s="105"/>
      <c r="H27" s="106"/>
      <c r="I27" s="106"/>
      <c r="J27" s="106"/>
    </row>
    <row r="28" spans="4:21" x14ac:dyDescent="0.25">
      <c r="D28" s="104" t="s">
        <v>119</v>
      </c>
      <c r="E28" s="115"/>
      <c r="F28" s="116"/>
      <c r="G28" s="105"/>
      <c r="H28" s="106"/>
      <c r="I28" s="106"/>
      <c r="J28" s="106"/>
    </row>
    <row r="29" spans="4:21" ht="15.75" thickBot="1" x14ac:dyDescent="0.3">
      <c r="D29" s="104" t="s">
        <v>120</v>
      </c>
      <c r="E29" s="115"/>
      <c r="F29" s="116"/>
      <c r="G29" s="10"/>
      <c r="H29" s="107"/>
      <c r="I29" s="107"/>
      <c r="J29" s="107"/>
    </row>
    <row r="30" spans="4:21" ht="15.75" thickBot="1" x14ac:dyDescent="0.3">
      <c r="H30" s="103">
        <f>+(($G$20*H20)+($G$21*H21)+($G$22*H22)+($G$23*H23)+($G$24*H24)+($G$25*H25)+($G$26*H26)+($G$27*H27)+($G$28*H28)+($G$29*H29))/($G$20+$G$21+$G$22+$G$23+$G$24+$G$2615+$G$26+$G$27+$G$28+$G$29)</f>
        <v>30.8</v>
      </c>
      <c r="I30" s="103">
        <f>+(($G$20*I20)+($G$21*I21)+($G$22*I22)+($G$23*I23)+($G$24*I24)+($G$25*I25)+($G$26*I26)+($G$27*I27)+($G$28*I28)+($G$29*I29))/($G$20+$G$21+$G$22+$G$23+$G$24+$G$2615+$G$26+$G$27+$G$28+$G$29)</f>
        <v>18.5</v>
      </c>
      <c r="J30" s="103">
        <f>+(($G$20*J20)+($G$21*J21)+($G$22*J22)+($G$23*J23)+($G$24*J24)+($G$25*J25)+($G$26*J26)+($G$27*J27)+($G$28*J28)+($G$29*J29))/($G$20+$G$21+$G$22+$G$23+$G$24+$G$2615+$G$26+$G$27+$G$28+$G$29)</f>
        <v>0.3</v>
      </c>
    </row>
    <row r="32" spans="4:21" ht="15.75" thickBot="1" x14ac:dyDescent="0.3"/>
    <row r="33" spans="2:12" x14ac:dyDescent="0.25">
      <c r="B33" s="17"/>
      <c r="C33" s="18"/>
      <c r="D33" s="48" t="s">
        <v>37</v>
      </c>
      <c r="E33" s="49"/>
      <c r="F33" s="49"/>
      <c r="G33" s="49"/>
      <c r="H33" s="18"/>
      <c r="I33" s="50" t="s">
        <v>27</v>
      </c>
      <c r="J33" s="18"/>
      <c r="K33" s="50" t="s">
        <v>29</v>
      </c>
      <c r="L33" s="19"/>
    </row>
    <row r="34" spans="2:12" ht="17.25" x14ac:dyDescent="0.25">
      <c r="B34" s="51" t="s">
        <v>103</v>
      </c>
      <c r="C34" s="40"/>
      <c r="D34" s="40"/>
      <c r="E34" s="40"/>
      <c r="F34" s="40"/>
      <c r="G34" s="47" t="s">
        <v>30</v>
      </c>
      <c r="H34" s="10">
        <v>1</v>
      </c>
      <c r="I34" s="26">
        <f>(+H34/2)^2*PI()</f>
        <v>0.78539816339744828</v>
      </c>
      <c r="J34" s="52" t="s">
        <v>8</v>
      </c>
      <c r="K34" s="26">
        <f>+H34*PI()</f>
        <v>3.1415926535897931</v>
      </c>
      <c r="L34" s="53" t="s">
        <v>5</v>
      </c>
    </row>
    <row r="35" spans="2:12" ht="17.25" x14ac:dyDescent="0.25">
      <c r="B35" s="51" t="s">
        <v>104</v>
      </c>
      <c r="C35" s="40"/>
      <c r="D35" s="40"/>
      <c r="E35" s="40"/>
      <c r="F35" s="40"/>
      <c r="G35" s="47" t="s">
        <v>28</v>
      </c>
      <c r="H35" s="10"/>
      <c r="I35" s="26">
        <f>(H35*H35)</f>
        <v>0</v>
      </c>
      <c r="J35" s="52" t="s">
        <v>8</v>
      </c>
      <c r="K35" s="26">
        <f>+H35*4</f>
        <v>0</v>
      </c>
      <c r="L35" s="53" t="s">
        <v>5</v>
      </c>
    </row>
    <row r="36" spans="2:12" ht="18" thickBot="1" x14ac:dyDescent="0.3">
      <c r="B36" s="51" t="s">
        <v>4</v>
      </c>
      <c r="C36" s="40"/>
      <c r="D36" s="40"/>
      <c r="E36" s="40"/>
      <c r="F36" s="40"/>
      <c r="G36" s="47" t="s">
        <v>105</v>
      </c>
      <c r="H36" s="10">
        <v>0</v>
      </c>
      <c r="I36" s="27">
        <f>+H36</f>
        <v>0</v>
      </c>
      <c r="J36" s="52" t="s">
        <v>8</v>
      </c>
      <c r="K36" s="58">
        <v>0</v>
      </c>
      <c r="L36" s="53" t="s">
        <v>5</v>
      </c>
    </row>
    <row r="37" spans="2:12" ht="18" thickBot="1" x14ac:dyDescent="0.3">
      <c r="B37" s="54"/>
      <c r="C37" s="12"/>
      <c r="D37" s="12"/>
      <c r="E37" s="12"/>
      <c r="F37" s="12"/>
      <c r="G37" s="12"/>
      <c r="H37" s="55"/>
      <c r="I37" s="57">
        <f>SUM(I34:I36)</f>
        <v>0.78539816339744828</v>
      </c>
      <c r="J37" s="22" t="s">
        <v>8</v>
      </c>
      <c r="K37" s="28">
        <f>SUM(K34:K36)</f>
        <v>3.1415926535897931</v>
      </c>
      <c r="L37" s="56" t="s">
        <v>5</v>
      </c>
    </row>
    <row r="39" spans="2:12" ht="15.75" x14ac:dyDescent="0.25">
      <c r="C39" s="3" t="s">
        <v>2</v>
      </c>
      <c r="D39" s="10">
        <v>15</v>
      </c>
      <c r="E39" s="4" t="s">
        <v>5</v>
      </c>
      <c r="F39" t="s">
        <v>33</v>
      </c>
    </row>
    <row r="40" spans="2:12" ht="18" x14ac:dyDescent="0.25">
      <c r="C40" s="3" t="s">
        <v>4</v>
      </c>
      <c r="D40" s="11">
        <f>+I37</f>
        <v>0.78539816339744828</v>
      </c>
      <c r="E40" s="4" t="s">
        <v>8</v>
      </c>
      <c r="F40" s="1" t="s">
        <v>101</v>
      </c>
    </row>
    <row r="41" spans="2:12" ht="15.75" x14ac:dyDescent="0.25">
      <c r="C41" s="3" t="s">
        <v>12</v>
      </c>
      <c r="D41" s="11">
        <f>+K37</f>
        <v>3.1415926535897931</v>
      </c>
      <c r="E41" s="6" t="s">
        <v>5</v>
      </c>
      <c r="F41" s="1" t="s">
        <v>107</v>
      </c>
    </row>
    <row r="42" spans="2:12" ht="17.25" x14ac:dyDescent="0.25">
      <c r="C42" s="3" t="s">
        <v>6</v>
      </c>
      <c r="D42" s="108">
        <f>+I30</f>
        <v>18.5</v>
      </c>
      <c r="E42" s="6" t="s">
        <v>7</v>
      </c>
      <c r="F42" s="1" t="s">
        <v>11</v>
      </c>
    </row>
    <row r="43" spans="2:12" ht="15.75" x14ac:dyDescent="0.25">
      <c r="C43" s="3" t="s">
        <v>9</v>
      </c>
      <c r="D43" s="109">
        <f>+H30</f>
        <v>30.8</v>
      </c>
      <c r="E43" s="6" t="s">
        <v>10</v>
      </c>
      <c r="F43" s="1" t="s">
        <v>127</v>
      </c>
    </row>
    <row r="44" spans="2:12" ht="18.75" x14ac:dyDescent="0.35">
      <c r="C44" s="3" t="s">
        <v>102</v>
      </c>
      <c r="D44" s="5">
        <v>35</v>
      </c>
      <c r="E44" s="6" t="s">
        <v>10</v>
      </c>
      <c r="F44" s="1" t="s">
        <v>128</v>
      </c>
    </row>
    <row r="45" spans="2:12" ht="15.75" x14ac:dyDescent="0.25">
      <c r="C45" s="3" t="s">
        <v>25</v>
      </c>
      <c r="D45" s="108">
        <f>+J30</f>
        <v>0.3</v>
      </c>
      <c r="F45" s="1" t="s">
        <v>129</v>
      </c>
    </row>
    <row r="46" spans="2:12" ht="17.25" x14ac:dyDescent="0.25">
      <c r="C46" s="3" t="s">
        <v>44</v>
      </c>
      <c r="D46" s="10">
        <v>25</v>
      </c>
      <c r="E46" s="6" t="s">
        <v>7</v>
      </c>
      <c r="F46" s="1" t="s">
        <v>122</v>
      </c>
      <c r="K46" s="9"/>
    </row>
    <row r="47" spans="2:12" ht="15.75" x14ac:dyDescent="0.25">
      <c r="C47" s="3" t="s">
        <v>43</v>
      </c>
      <c r="D47" s="26">
        <f>+D46*D39*D40</f>
        <v>294.5243112740431</v>
      </c>
      <c r="E47" s="6" t="s">
        <v>14</v>
      </c>
      <c r="F47" s="1" t="s">
        <v>42</v>
      </c>
      <c r="K47" s="9"/>
    </row>
    <row r="48" spans="2:12" x14ac:dyDescent="0.25">
      <c r="K48" s="9"/>
    </row>
    <row r="49" spans="3:16" ht="18" x14ac:dyDescent="0.35">
      <c r="C49" s="4" t="s">
        <v>23</v>
      </c>
      <c r="D49">
        <f>+D42*100/2*D39^2*K37*D45*(1+TAN(RADIANS(D43))^2)</f>
        <v>265857.91979124554</v>
      </c>
      <c r="E49" t="s">
        <v>17</v>
      </c>
      <c r="F49" s="29">
        <f>+D49/100</f>
        <v>2658.5791979124556</v>
      </c>
      <c r="G49" s="3" t="s">
        <v>14</v>
      </c>
      <c r="H49" s="110" t="s">
        <v>45</v>
      </c>
      <c r="I49" s="81"/>
      <c r="J49" s="81"/>
      <c r="K49" s="114">
        <f>+F49/F51</f>
        <v>0.79742883248019125</v>
      </c>
      <c r="M49" s="9"/>
    </row>
    <row r="50" spans="3:16" ht="18.75" thickBot="1" x14ac:dyDescent="0.4">
      <c r="C50" s="4" t="s">
        <v>24</v>
      </c>
      <c r="D50" s="12">
        <f>+D40*D42*100*D39*(TAN(RADIANS(45+D43/2))^2)</f>
        <v>67535.994452317565</v>
      </c>
      <c r="E50" t="s">
        <v>17</v>
      </c>
      <c r="F50" s="14">
        <f>+D50/100</f>
        <v>675.35994452317561</v>
      </c>
      <c r="G50" s="3" t="s">
        <v>14</v>
      </c>
      <c r="H50" s="110" t="s">
        <v>46</v>
      </c>
      <c r="I50" s="81"/>
      <c r="J50" s="81"/>
      <c r="K50" s="114">
        <f>+F50/F51</f>
        <v>0.20257116751980869</v>
      </c>
      <c r="M50" s="9"/>
    </row>
    <row r="51" spans="3:16" ht="15.75" thickBot="1" x14ac:dyDescent="0.3">
      <c r="C51" s="4" t="s">
        <v>39</v>
      </c>
      <c r="D51" s="16">
        <f>+D49+D50</f>
        <v>333393.91424356308</v>
      </c>
      <c r="E51" t="s">
        <v>17</v>
      </c>
      <c r="F51" s="57">
        <f>+F49+F50</f>
        <v>3333.9391424356313</v>
      </c>
      <c r="G51" s="4" t="s">
        <v>14</v>
      </c>
      <c r="H51" s="66" t="s">
        <v>13</v>
      </c>
      <c r="I51" s="66"/>
      <c r="J51" s="66"/>
      <c r="K51" s="67" t="s">
        <v>15</v>
      </c>
      <c r="L51" s="37">
        <f>+F51/10</f>
        <v>333.39391424356313</v>
      </c>
      <c r="M51" s="4" t="s">
        <v>16</v>
      </c>
      <c r="N51" s="24"/>
    </row>
    <row r="52" spans="3:16" ht="16.5" thickTop="1" thickBot="1" x14ac:dyDescent="0.3">
      <c r="C52" s="4"/>
      <c r="D52" s="9"/>
      <c r="F52" s="9"/>
      <c r="G52" s="4"/>
      <c r="L52" s="8"/>
      <c r="N52" s="36"/>
      <c r="O52" s="4"/>
      <c r="P52" s="4"/>
    </row>
    <row r="53" spans="3:16" ht="16.5" thickBot="1" x14ac:dyDescent="0.3">
      <c r="C53" s="34"/>
      <c r="D53" s="35" t="s">
        <v>35</v>
      </c>
      <c r="E53" s="59">
        <v>2</v>
      </c>
      <c r="F53" s="8" t="s">
        <v>15</v>
      </c>
      <c r="G53" s="61" t="s">
        <v>47</v>
      </c>
      <c r="H53" s="62"/>
      <c r="I53" s="62"/>
      <c r="J53" s="64">
        <f>+(F51-D47)/E53</f>
        <v>1519.7074155807941</v>
      </c>
      <c r="K53" s="63" t="s">
        <v>14</v>
      </c>
      <c r="L53" s="8" t="s">
        <v>15</v>
      </c>
      <c r="M53" s="15">
        <f>+J53/10</f>
        <v>151.9707415580794</v>
      </c>
      <c r="N53" s="13" t="s">
        <v>16</v>
      </c>
      <c r="O53" s="65" t="s">
        <v>124</v>
      </c>
      <c r="P53" s="65"/>
    </row>
    <row r="54" spans="3:16" ht="15.75" thickBot="1" x14ac:dyDescent="0.3">
      <c r="O54" s="65" t="s">
        <v>125</v>
      </c>
      <c r="P54" s="65"/>
    </row>
    <row r="55" spans="3:16" x14ac:dyDescent="0.25">
      <c r="C55" s="30" t="s">
        <v>123</v>
      </c>
      <c r="D55" s="60"/>
      <c r="E55" s="60"/>
      <c r="F55" s="18"/>
      <c r="G55" s="18"/>
      <c r="H55" s="18"/>
      <c r="I55" s="18"/>
      <c r="J55" s="18"/>
      <c r="K55" s="18"/>
      <c r="L55" s="18"/>
      <c r="M55" s="18"/>
      <c r="N55" s="18"/>
      <c r="O55" s="19"/>
      <c r="P55" s="9"/>
    </row>
    <row r="56" spans="3:16" ht="19.5" thickBot="1" x14ac:dyDescent="0.4">
      <c r="C56" s="20" t="s">
        <v>22</v>
      </c>
      <c r="D56" s="21" t="s">
        <v>18</v>
      </c>
      <c r="E56" s="22" t="s">
        <v>36</v>
      </c>
      <c r="F56" s="21" t="s">
        <v>18</v>
      </c>
      <c r="G56" s="14">
        <f>+J53</f>
        <v>1519.7074155807941</v>
      </c>
      <c r="H56" s="21" t="s">
        <v>19</v>
      </c>
      <c r="I56" s="14">
        <f>+D40</f>
        <v>0.78539816339744828</v>
      </c>
      <c r="J56" s="21" t="s">
        <v>18</v>
      </c>
      <c r="K56" s="14">
        <f>+G56/I56</f>
        <v>1934.9515779447411</v>
      </c>
      <c r="L56" s="39" t="s">
        <v>21</v>
      </c>
      <c r="M56" s="21" t="s">
        <v>20</v>
      </c>
      <c r="N56" s="14">
        <f>K56/100</f>
        <v>19.349515779447412</v>
      </c>
      <c r="O56" s="38" t="s">
        <v>31</v>
      </c>
      <c r="P56" s="122"/>
    </row>
    <row r="57" spans="3:16" x14ac:dyDescent="0.25">
      <c r="J57" s="29"/>
      <c r="K57" s="7"/>
    </row>
    <row r="58" spans="3:16" x14ac:dyDescent="0.25">
      <c r="J58" s="29"/>
      <c r="K58" s="7"/>
    </row>
    <row r="60" spans="3:16" x14ac:dyDescent="0.25">
      <c r="D60" s="7"/>
    </row>
    <row r="61" spans="3:16" x14ac:dyDescent="0.25">
      <c r="D61" s="7"/>
    </row>
  </sheetData>
  <mergeCells count="11">
    <mergeCell ref="E25:F25"/>
    <mergeCell ref="E26:F26"/>
    <mergeCell ref="E27:F27"/>
    <mergeCell ref="E28:F28"/>
    <mergeCell ref="E29:F29"/>
    <mergeCell ref="E24:F24"/>
    <mergeCell ref="E18:F18"/>
    <mergeCell ref="E20:F20"/>
    <mergeCell ref="E21:F21"/>
    <mergeCell ref="E22:F22"/>
    <mergeCell ref="E23:F23"/>
  </mergeCells>
  <phoneticPr fontId="23" type="noConversion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1 strato terreno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2021-10-26T08:01:20Z</dcterms:created>
  <dcterms:modified xsi:type="dcterms:W3CDTF">2022-02-20T16:33:51Z</dcterms:modified>
</cp:coreProperties>
</file>